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95" i="1" l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K83" i="1"/>
  <c r="J83" i="1"/>
  <c r="I83" i="1"/>
  <c r="H83" i="1"/>
  <c r="E83" i="1"/>
  <c r="F83" i="1" s="1"/>
  <c r="D83" i="1"/>
  <c r="G83" i="1" s="1"/>
  <c r="C83" i="1"/>
  <c r="G82" i="1"/>
  <c r="F82" i="1"/>
  <c r="K81" i="1"/>
  <c r="J81" i="1"/>
  <c r="I81" i="1"/>
  <c r="H81" i="1"/>
  <c r="E81" i="1"/>
  <c r="F81" i="1" s="1"/>
  <c r="D81" i="1"/>
  <c r="C81" i="1"/>
  <c r="G80" i="1"/>
  <c r="F80" i="1"/>
  <c r="G79" i="1"/>
  <c r="F79" i="1"/>
  <c r="G78" i="1"/>
  <c r="F78" i="1"/>
  <c r="G77" i="1"/>
  <c r="F77" i="1"/>
  <c r="G76" i="1"/>
  <c r="F76" i="1"/>
  <c r="G75" i="1"/>
  <c r="F75" i="1"/>
  <c r="K74" i="1"/>
  <c r="J74" i="1"/>
  <c r="I74" i="1"/>
  <c r="H74" i="1"/>
  <c r="E74" i="1"/>
  <c r="D74" i="1"/>
  <c r="G74" i="1" s="1"/>
  <c r="C74" i="1"/>
  <c r="G73" i="1"/>
  <c r="F73" i="1"/>
  <c r="G72" i="1"/>
  <c r="F72" i="1"/>
  <c r="E71" i="1"/>
  <c r="F71" i="1" s="1"/>
  <c r="D71" i="1"/>
  <c r="G71" i="1" s="1"/>
  <c r="C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K38" i="1"/>
  <c r="J38" i="1"/>
  <c r="I38" i="1"/>
  <c r="H38" i="1"/>
  <c r="E38" i="1"/>
  <c r="G38" i="1" s="1"/>
  <c r="D38" i="1"/>
  <c r="C38" i="1"/>
  <c r="G37" i="1"/>
  <c r="F37" i="1"/>
  <c r="G36" i="1"/>
  <c r="F36" i="1"/>
  <c r="K35" i="1"/>
  <c r="J35" i="1"/>
  <c r="J34" i="1" s="1"/>
  <c r="J96" i="1" s="1"/>
  <c r="I35" i="1"/>
  <c r="H35" i="1"/>
  <c r="H34" i="1" s="1"/>
  <c r="H96" i="1" s="1"/>
  <c r="E35" i="1"/>
  <c r="D35" i="1"/>
  <c r="F35" i="1" s="1"/>
  <c r="C35" i="1"/>
  <c r="K34" i="1"/>
  <c r="K96" i="1" s="1"/>
  <c r="I34" i="1"/>
  <c r="I96" i="1" s="1"/>
  <c r="E34" i="1"/>
  <c r="E96" i="1" s="1"/>
  <c r="C34" i="1"/>
  <c r="C96" i="1" s="1"/>
  <c r="G31" i="1"/>
  <c r="F31" i="1"/>
  <c r="G30" i="1"/>
  <c r="F30" i="1"/>
  <c r="G29" i="1"/>
  <c r="F29" i="1"/>
  <c r="G28" i="1"/>
  <c r="F28" i="1"/>
  <c r="G27" i="1"/>
  <c r="F27" i="1"/>
  <c r="K26" i="1"/>
  <c r="J26" i="1"/>
  <c r="I26" i="1"/>
  <c r="H26" i="1"/>
  <c r="F26" i="1"/>
  <c r="E26" i="1"/>
  <c r="G26" i="1" s="1"/>
  <c r="D26" i="1"/>
  <c r="C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K13" i="1"/>
  <c r="J13" i="1"/>
  <c r="J9" i="1" s="1"/>
  <c r="J32" i="1" s="1"/>
  <c r="I13" i="1"/>
  <c r="H13" i="1"/>
  <c r="H9" i="1" s="1"/>
  <c r="H32" i="1" s="1"/>
  <c r="E13" i="1"/>
  <c r="D13" i="1"/>
  <c r="F13" i="1" s="1"/>
  <c r="C13" i="1"/>
  <c r="G12" i="1"/>
  <c r="F12" i="1"/>
  <c r="G11" i="1"/>
  <c r="F11" i="1"/>
  <c r="G10" i="1"/>
  <c r="F10" i="1"/>
  <c r="K9" i="1"/>
  <c r="K32" i="1" s="1"/>
  <c r="I9" i="1"/>
  <c r="I32" i="1" s="1"/>
  <c r="I97" i="1" s="1"/>
  <c r="E9" i="1"/>
  <c r="E32" i="1" s="1"/>
  <c r="C9" i="1"/>
  <c r="C32" i="1" s="1"/>
  <c r="C97" i="1" s="1"/>
  <c r="E97" i="1" l="1"/>
  <c r="K97" i="1"/>
  <c r="H97" i="1"/>
  <c r="J97" i="1"/>
  <c r="F9" i="1"/>
  <c r="F32" i="1" s="1"/>
  <c r="D9" i="1"/>
  <c r="G13" i="1"/>
  <c r="D34" i="1"/>
  <c r="G35" i="1"/>
  <c r="F38" i="1"/>
  <c r="F74" i="1"/>
  <c r="G81" i="1"/>
  <c r="D96" i="1" l="1"/>
  <c r="G34" i="1"/>
  <c r="D32" i="1"/>
  <c r="G9" i="1"/>
  <c r="F34" i="1"/>
  <c r="D97" i="1" l="1"/>
  <c r="G32" i="1"/>
  <c r="G96" i="1"/>
  <c r="F96" i="1"/>
</calcChain>
</file>

<file path=xl/sharedStrings.xml><?xml version="1.0" encoding="utf-8"?>
<sst xmlns="http://schemas.openxmlformats.org/spreadsheetml/2006/main" count="135" uniqueCount="131">
  <si>
    <t>ИНФОРМАЦИЯ</t>
  </si>
  <si>
    <t>по доходам и расходам бюджета  Большееловского СП за 2021 год</t>
  </si>
  <si>
    <t>тыс. рублей</t>
  </si>
  <si>
    <t>№ п/п</t>
  </si>
  <si>
    <t>Наименование показателя</t>
  </si>
  <si>
    <t>Утверждённый план на 2021г.</t>
  </si>
  <si>
    <t>Уточненный план на 2021г.</t>
  </si>
  <si>
    <t>Исполнение на 01.03.2021</t>
  </si>
  <si>
    <t>Остаток от исполнения</t>
  </si>
  <si>
    <t>% исполнения</t>
  </si>
  <si>
    <t xml:space="preserve">Ожидаемое январь </t>
  </si>
  <si>
    <t>Факт январь</t>
  </si>
  <si>
    <t xml:space="preserve">Ожидаемое февраль </t>
  </si>
  <si>
    <t>Ожидаемое март</t>
  </si>
  <si>
    <t>ДОХОДЫ</t>
  </si>
  <si>
    <t>1.</t>
  </si>
  <si>
    <t xml:space="preserve">Собственные доходы итого: </t>
  </si>
  <si>
    <t>Налог на доходы физических лиц</t>
  </si>
  <si>
    <t>Единый сельхозналог</t>
  </si>
  <si>
    <t>Налог на имущество физических лиц</t>
  </si>
  <si>
    <t>Земельный налог:</t>
  </si>
  <si>
    <t>Земельный налог юр.лиц</t>
  </si>
  <si>
    <t>Земельный налог физ.лиц</t>
  </si>
  <si>
    <t>Арендная плата за имущество</t>
  </si>
  <si>
    <t>Доходы от реализации имущества</t>
  </si>
  <si>
    <t>Госпошлина</t>
  </si>
  <si>
    <t>Доходы от оказания платных услуг</t>
  </si>
  <si>
    <t>Прочие неналоговые доходы</t>
  </si>
  <si>
    <t>Штрафы</t>
  </si>
  <si>
    <t>Невыясненные поступления</t>
  </si>
  <si>
    <t>Средства от самообложения граждан</t>
  </si>
  <si>
    <t>Прочие доходы</t>
  </si>
  <si>
    <t>Прочие доходы (невыясненные)</t>
  </si>
  <si>
    <t>2.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</si>
  <si>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</si>
  <si>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</si>
  <si>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</si>
  <si>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</si>
  <si>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Межбюджетные трансферты для компенсации дополнительных расходов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</si>
  <si>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</si>
  <si>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ДОХОДЫ</t>
  </si>
  <si>
    <t xml:space="preserve">РАСХОДЫ  </t>
  </si>
  <si>
    <t>ОБЩЕГОСУДАРСТВЕННЫЕ ВОПРОСЫ, всего в т.ч.</t>
  </si>
  <si>
    <t>1.1</t>
  </si>
  <si>
    <t>Глава</t>
  </si>
  <si>
    <t>211,213 Оплата труда и начисления на выплаты</t>
  </si>
  <si>
    <t>266 Социальные пособия и компенсации персоналу в денежной форме</t>
  </si>
  <si>
    <t>1.2</t>
  </si>
  <si>
    <t>Исполком в т.ч.</t>
  </si>
  <si>
    <t>212 Прочие выплаты</t>
  </si>
  <si>
    <t>221 Услуги связи</t>
  </si>
  <si>
    <t>222 Транспортные услуги</t>
  </si>
  <si>
    <t>223001 Оплата э/энергии</t>
  </si>
  <si>
    <t>223003 Оплата газа</t>
  </si>
  <si>
    <t>223004 Оплата воды</t>
  </si>
  <si>
    <t>223099 Прочие коммунальные услуги</t>
  </si>
  <si>
    <t>225 Работы, услуги по содержанию имущества</t>
  </si>
  <si>
    <t>226 Прочие работы, услуги</t>
  </si>
  <si>
    <t>в т.ч. 226001 Подписка</t>
  </si>
  <si>
    <t>227 ОСАГО</t>
  </si>
  <si>
    <t>228 Услуги, работы для целей капитальных вложений</t>
  </si>
  <si>
    <t>291 Прочие расходы</t>
  </si>
  <si>
    <t>292 Штрафы за нарушение законодательства о налогах и сборах, законодательства о страховых взносах</t>
  </si>
  <si>
    <t>296 Иные выплаты текущего характера физическим лицам</t>
  </si>
  <si>
    <t>310 Увеличение стоимости основных средств</t>
  </si>
  <si>
    <t>343 ГСМ</t>
  </si>
  <si>
    <t>346,349 Увеличение стоимости мат. запасов</t>
  </si>
  <si>
    <t>1.3</t>
  </si>
  <si>
    <t>Программа "Развитие субъектов малого и среднего предпринимателсьтва"</t>
  </si>
  <si>
    <t>1.4</t>
  </si>
  <si>
    <t>Страхование муниципальных служащих</t>
  </si>
  <si>
    <t>1.5</t>
  </si>
  <si>
    <t>Выборы</t>
  </si>
  <si>
    <t>1.6</t>
  </si>
  <si>
    <t>Референдум</t>
  </si>
  <si>
    <t>1.7</t>
  </si>
  <si>
    <t>ЗАГС</t>
  </si>
  <si>
    <t>1.8</t>
  </si>
  <si>
    <t>Земельный налог 291001</t>
  </si>
  <si>
    <t>1.9</t>
  </si>
  <si>
    <t>Налог на имущество 291014</t>
  </si>
  <si>
    <t>1.10</t>
  </si>
  <si>
    <t>Прочие выплаты по обязательствам государства(исполнение судебных актов)</t>
  </si>
  <si>
    <t>1.11</t>
  </si>
  <si>
    <t>Межбюджетные трансферты по соглашениям</t>
  </si>
  <si>
    <t>1.12</t>
  </si>
  <si>
    <t>Диспансеризация муниципальных служащих</t>
  </si>
  <si>
    <t>1.13</t>
  </si>
  <si>
    <t>Выполнение других обязательств государства</t>
  </si>
  <si>
    <t>НАЦИОНАЛЬНАЯ ОБОРОНА (Воинский учет)</t>
  </si>
  <si>
    <t>3.</t>
  </si>
  <si>
    <t>НАЦИОНАЛЬНАЯ БЕЗОПАСНОСТЬ И ПРАВООХРАНИТЕЛЬНАЯ ДЕЯТЕЛЬНОСТЬ</t>
  </si>
  <si>
    <t>3.1</t>
  </si>
  <si>
    <t>Обеспечение пожарной безопасности</t>
  </si>
  <si>
    <t>3.2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</si>
  <si>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</si>
  <si>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</si>
  <si>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 итого, в т.ч.:</t>
  </si>
  <si>
    <t>Сельское хозяйство и рыболовство</t>
  </si>
  <si>
    <t>Водное хозяйство</t>
  </si>
  <si>
    <t>Дорожное хозяйство</t>
  </si>
  <si>
    <t>Программа комплексного развития транспортной инфраструктуры</t>
  </si>
  <si>
    <t>Программа по использованию и охране земель на территории поселения</t>
  </si>
  <si>
    <t>4.5</t>
  </si>
  <si>
    <t>Другие вопросы в области национальной экономики</t>
  </si>
  <si>
    <t>5.</t>
  </si>
  <si>
    <t>ЖКХ всего в т.ч.</t>
  </si>
  <si>
    <t>5.1</t>
  </si>
  <si>
    <t>Коммунальное хозяйство</t>
  </si>
  <si>
    <t>5.2</t>
  </si>
  <si>
    <t>Благоустройство всего в т.ч.</t>
  </si>
  <si>
    <t>Уличное освещение (223001)</t>
  </si>
  <si>
    <t xml:space="preserve">Техобслуживание уличного освещения </t>
  </si>
  <si>
    <t>Озеленение</t>
  </si>
  <si>
    <t>Содержание кладбищ</t>
  </si>
  <si>
    <t>Прочие мероприятия по благоустройству</t>
  </si>
  <si>
    <t>Утилизация и содержание мест захоронений ТБО</t>
  </si>
  <si>
    <t>6.</t>
  </si>
  <si>
    <t>КУЛЬТУРА И КИНЕМАТОГРАФИЯ (межбюджетные трансферты в район)</t>
  </si>
  <si>
    <t>7.</t>
  </si>
  <si>
    <t xml:space="preserve">СОЦИАЛЬНАЯ ПОЛИТИКА </t>
  </si>
  <si>
    <t>8.</t>
  </si>
  <si>
    <t>ФИЗИЧЕСКАЯ КУЛЬТУРА И СПОРТ</t>
  </si>
  <si>
    <t>9.</t>
  </si>
  <si>
    <t>Отрицательные трансферты</t>
  </si>
  <si>
    <t>10.</t>
  </si>
  <si>
    <t>Возврат налога на имущество в район</t>
  </si>
  <si>
    <t>11.</t>
  </si>
  <si>
    <t>Межбюджетные трансферты в район</t>
  </si>
  <si>
    <t>ИТОГО РАСХОДОВ</t>
  </si>
  <si>
    <t>ДЕФИЦИТ-ПРОФИЦИТ+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</si>
</sst>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wrapText="1" inden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 indent="1"/>
    </xf>
    <xf numFmtId="164" fontId="6" fillId="0" borderId="19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3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 inden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165" fontId="8" fillId="3" borderId="17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6" fillId="3" borderId="17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165" fontId="2" fillId="3" borderId="17" xfId="0" applyNumberFormat="1" applyFon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3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 wrapText="1"/>
    </xf>
    <xf numFmtId="165" fontId="8" fillId="3" borderId="3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19" workbookViewId="0">
      <selection activeCell="A9" sqref="A9:XFD9"/>
    </sheetView>
  </sheetViews>
  <sheetFormatPr defaultRowHeight="15" x14ac:dyDescent="0.25"/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x14ac:dyDescent="0.25">
      <c r="A3" s="2"/>
      <c r="B3" s="3"/>
      <c r="C3" s="4"/>
      <c r="D3" s="4"/>
      <c r="E3" s="4"/>
      <c r="F3" s="4"/>
      <c r="G3" s="4"/>
      <c r="H3" s="2"/>
      <c r="I3" s="2"/>
      <c r="J3" s="2"/>
      <c r="K3" s="2"/>
    </row>
    <row r="4" spans="1:11" x14ac:dyDescent="0.25">
      <c r="A4" s="2"/>
      <c r="B4" s="3"/>
      <c r="C4" s="4"/>
      <c r="D4" s="4"/>
      <c r="E4" s="5"/>
      <c r="F4" s="4"/>
      <c r="G4" s="4"/>
      <c r="H4" s="2"/>
      <c r="I4" s="2"/>
      <c r="J4" s="2"/>
      <c r="K4" s="2"/>
    </row>
    <row r="5" spans="1:11" ht="15.75" thickBot="1" x14ac:dyDescent="0.3">
      <c r="A5" s="2"/>
      <c r="B5" s="6"/>
      <c r="C5" s="4"/>
      <c r="D5" s="4"/>
      <c r="E5" s="4"/>
      <c r="F5" s="4"/>
      <c r="G5" s="4" t="s">
        <v>2</v>
      </c>
      <c r="H5" s="2"/>
      <c r="I5" s="2"/>
      <c r="J5" s="2"/>
      <c r="K5" s="2"/>
    </row>
    <row r="6" spans="1:11" x14ac:dyDescent="0.2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</row>
    <row r="7" spans="1:11" ht="22.5" customHeight="1" thickBot="1" x14ac:dyDescent="0.3">
      <c r="A7" s="12"/>
      <c r="B7" s="13"/>
      <c r="C7" s="14"/>
      <c r="D7" s="15"/>
      <c r="E7" s="15"/>
      <c r="F7" s="16"/>
      <c r="G7" s="17"/>
      <c r="H7" s="17"/>
      <c r="I7" s="17"/>
      <c r="J7" s="17"/>
      <c r="K7" s="17"/>
    </row>
    <row r="8" spans="1:11" ht="15.75" thickBot="1" x14ac:dyDescent="0.3">
      <c r="A8" s="18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" x14ac:dyDescent="0.25">
      <c r="A9" s="20" t="s">
        <v>15</v>
      </c>
      <c r="B9" s="21" t="s">
        <v>16</v>
      </c>
      <c r="C9" s="22">
        <f>SUM(C10:C25)-C14-C15</f>
        <v>171</v>
      </c>
      <c r="D9" s="23">
        <f>SUM(D10:D25)-D14-D15</f>
        <v>171</v>
      </c>
      <c r="E9" s="22">
        <f>SUM(E10:E25)-E14-E15</f>
        <v>63.980000000000004</v>
      </c>
      <c r="F9" s="22">
        <f>SUM(F10:F25)-F14-F15</f>
        <v>-107.01999999999998</v>
      </c>
      <c r="G9" s="24">
        <f t="shared" ref="G9:G32" si="0">IF(D9=0,0,E9/D9*100)</f>
        <v>37.415204678362571</v>
      </c>
      <c r="H9" s="25">
        <f>SUM(H10:H25)-H14-H15</f>
        <v>0</v>
      </c>
      <c r="I9" s="25">
        <f>SUM(I10:I25)-I14-I15</f>
        <v>0</v>
      </c>
      <c r="J9" s="25">
        <f>SUM(J10:J25)-J14-J15</f>
        <v>0</v>
      </c>
      <c r="K9" s="26">
        <f>SUM(K10:K25)-K14-K15</f>
        <v>0</v>
      </c>
    </row>
    <row r="10" spans="1:11" ht="77.25" x14ac:dyDescent="0.25">
      <c r="A10" s="27"/>
      <c r="B10" s="28" t="s">
        <v>17</v>
      </c>
      <c r="C10" s="29">
        <v>14</v>
      </c>
      <c r="D10" s="30">
        <v>14</v>
      </c>
      <c r="E10" s="29">
        <v>1.66</v>
      </c>
      <c r="F10" s="31">
        <f>E10-D10</f>
        <v>-12.34</v>
      </c>
      <c r="G10" s="32">
        <f t="shared" si="0"/>
        <v>11.857142857142856</v>
      </c>
      <c r="H10" s="33">
        <v>0</v>
      </c>
      <c r="I10" s="33">
        <v>0</v>
      </c>
      <c r="J10" s="33">
        <v>0</v>
      </c>
      <c r="K10" s="34">
        <v>0</v>
      </c>
    </row>
    <row r="11" spans="1:11" ht="51" x14ac:dyDescent="0.25">
      <c r="A11" s="27"/>
      <c r="B11" s="35" t="s">
        <v>18</v>
      </c>
      <c r="C11" s="29"/>
      <c r="D11" s="30"/>
      <c r="E11" s="29"/>
      <c r="F11" s="31">
        <f t="shared" ref="F11:F25" si="1">E11-D11</f>
        <v>0</v>
      </c>
      <c r="G11" s="36">
        <f t="shared" si="0"/>
        <v>0</v>
      </c>
      <c r="H11" s="37">
        <v>0</v>
      </c>
      <c r="I11" s="37">
        <v>0</v>
      </c>
      <c r="J11" s="37">
        <v>0</v>
      </c>
      <c r="K11" s="38">
        <v>0</v>
      </c>
    </row>
    <row r="12" spans="1:11" ht="89.25" x14ac:dyDescent="0.25">
      <c r="A12" s="27"/>
      <c r="B12" s="35" t="s">
        <v>19</v>
      </c>
      <c r="C12" s="29">
        <v>23</v>
      </c>
      <c r="D12" s="30">
        <v>23</v>
      </c>
      <c r="E12" s="29"/>
      <c r="F12" s="31">
        <f t="shared" si="1"/>
        <v>-23</v>
      </c>
      <c r="G12" s="32">
        <f t="shared" si="0"/>
        <v>0</v>
      </c>
      <c r="H12" s="33">
        <v>0</v>
      </c>
      <c r="I12" s="33">
        <v>0</v>
      </c>
      <c r="J12" s="33">
        <v>0</v>
      </c>
      <c r="K12" s="34">
        <v>0</v>
      </c>
    </row>
    <row r="13" spans="1:11" ht="38.25" x14ac:dyDescent="0.25">
      <c r="A13" s="27"/>
      <c r="B13" s="35" t="s">
        <v>20</v>
      </c>
      <c r="C13" s="29">
        <f>C14+C15</f>
        <v>133</v>
      </c>
      <c r="D13" s="30">
        <f>D14+D15</f>
        <v>133</v>
      </c>
      <c r="E13" s="29">
        <f>E14+E15</f>
        <v>30.919999999999998</v>
      </c>
      <c r="F13" s="31">
        <f>E13-D13</f>
        <v>-102.08</v>
      </c>
      <c r="G13" s="32">
        <f t="shared" si="0"/>
        <v>23.248120300751879</v>
      </c>
      <c r="H13" s="33">
        <f>H14+H15</f>
        <v>0</v>
      </c>
      <c r="I13" s="33">
        <f>I14+I15</f>
        <v>0</v>
      </c>
      <c r="J13" s="33">
        <f>J14+J15</f>
        <v>0</v>
      </c>
      <c r="K13" s="34">
        <f>K14+K15</f>
        <v>0</v>
      </c>
    </row>
    <row r="14" spans="1:11" ht="89.25" x14ac:dyDescent="0.25">
      <c r="A14" s="27"/>
      <c r="B14" s="39" t="s">
        <v>21</v>
      </c>
      <c r="C14" s="29">
        <v>30</v>
      </c>
      <c r="D14" s="30">
        <v>30</v>
      </c>
      <c r="E14" s="29">
        <v>30.61</v>
      </c>
      <c r="F14" s="31">
        <f t="shared" si="1"/>
        <v>0.60999999999999943</v>
      </c>
      <c r="G14" s="32">
        <f t="shared" si="0"/>
        <v>102.03333333333333</v>
      </c>
      <c r="H14" s="33">
        <v>0</v>
      </c>
      <c r="I14" s="33">
        <v>0</v>
      </c>
      <c r="J14" s="33">
        <v>0</v>
      </c>
      <c r="K14" s="34">
        <v>0</v>
      </c>
    </row>
    <row r="15" spans="1:11" ht="89.25" x14ac:dyDescent="0.25">
      <c r="A15" s="27"/>
      <c r="B15" s="39" t="s">
        <v>22</v>
      </c>
      <c r="C15" s="29">
        <v>103</v>
      </c>
      <c r="D15" s="30">
        <v>103</v>
      </c>
      <c r="E15" s="29">
        <v>0.31</v>
      </c>
      <c r="F15" s="31">
        <f t="shared" si="1"/>
        <v>-102.69</v>
      </c>
      <c r="G15" s="32">
        <f t="shared" si="0"/>
        <v>0.3009708737864078</v>
      </c>
      <c r="H15" s="33">
        <v>0</v>
      </c>
      <c r="I15" s="33">
        <v>0</v>
      </c>
      <c r="J15" s="33">
        <v>0</v>
      </c>
      <c r="K15" s="34">
        <v>0</v>
      </c>
    </row>
    <row r="16" spans="1:11" ht="76.5" x14ac:dyDescent="0.25">
      <c r="A16" s="27"/>
      <c r="B16" s="35" t="s">
        <v>23</v>
      </c>
      <c r="C16" s="29">
        <v>0</v>
      </c>
      <c r="D16" s="30">
        <v>0</v>
      </c>
      <c r="E16" s="29"/>
      <c r="F16" s="31">
        <f t="shared" si="1"/>
        <v>0</v>
      </c>
      <c r="G16" s="36">
        <f t="shared" si="0"/>
        <v>0</v>
      </c>
      <c r="H16" s="33">
        <v>0</v>
      </c>
      <c r="I16" s="33">
        <v>0</v>
      </c>
      <c r="J16" s="33">
        <v>0</v>
      </c>
      <c r="K16" s="34">
        <v>0</v>
      </c>
    </row>
    <row r="17" spans="1:11" ht="76.5" x14ac:dyDescent="0.25">
      <c r="A17" s="27"/>
      <c r="B17" s="35" t="s">
        <v>24</v>
      </c>
      <c r="C17" s="29">
        <v>0</v>
      </c>
      <c r="D17" s="30">
        <v>0</v>
      </c>
      <c r="E17" s="29"/>
      <c r="F17" s="31">
        <f t="shared" si="1"/>
        <v>0</v>
      </c>
      <c r="G17" s="36">
        <f t="shared" si="0"/>
        <v>0</v>
      </c>
      <c r="H17" s="33">
        <v>0</v>
      </c>
      <c r="I17" s="33">
        <v>0</v>
      </c>
      <c r="J17" s="33">
        <v>0</v>
      </c>
      <c r="K17" s="34">
        <v>0</v>
      </c>
    </row>
    <row r="18" spans="1:11" ht="25.5" x14ac:dyDescent="0.25">
      <c r="A18" s="27"/>
      <c r="B18" s="35" t="s">
        <v>25</v>
      </c>
      <c r="C18" s="29">
        <v>1</v>
      </c>
      <c r="D18" s="30">
        <v>1</v>
      </c>
      <c r="E18" s="29"/>
      <c r="F18" s="31">
        <f t="shared" si="1"/>
        <v>-1</v>
      </c>
      <c r="G18" s="36">
        <f t="shared" si="0"/>
        <v>0</v>
      </c>
      <c r="H18" s="37">
        <v>0</v>
      </c>
      <c r="I18" s="37">
        <v>0</v>
      </c>
      <c r="J18" s="37">
        <v>0</v>
      </c>
      <c r="K18" s="38">
        <v>0</v>
      </c>
    </row>
    <row r="19" spans="1:11" ht="90" x14ac:dyDescent="0.25">
      <c r="A19" s="27"/>
      <c r="B19" s="28" t="s">
        <v>26</v>
      </c>
      <c r="C19" s="29">
        <v>0</v>
      </c>
      <c r="D19" s="30">
        <v>0</v>
      </c>
      <c r="E19" s="29"/>
      <c r="F19" s="31">
        <f t="shared" si="1"/>
        <v>0</v>
      </c>
      <c r="G19" s="36">
        <f t="shared" si="0"/>
        <v>0</v>
      </c>
      <c r="H19" s="37">
        <v>0</v>
      </c>
      <c r="I19" s="37">
        <v>0</v>
      </c>
      <c r="J19" s="37">
        <v>0</v>
      </c>
      <c r="K19" s="38">
        <v>0</v>
      </c>
    </row>
    <row r="20" spans="1:11" ht="51" x14ac:dyDescent="0.25">
      <c r="A20" s="27"/>
      <c r="B20" s="35" t="s">
        <v>27</v>
      </c>
      <c r="C20" s="29">
        <v>0</v>
      </c>
      <c r="D20" s="30">
        <v>0</v>
      </c>
      <c r="E20" s="29"/>
      <c r="F20" s="31">
        <f t="shared" si="1"/>
        <v>0</v>
      </c>
      <c r="G20" s="36">
        <f t="shared" si="0"/>
        <v>0</v>
      </c>
      <c r="H20" s="37">
        <v>0</v>
      </c>
      <c r="I20" s="37">
        <v>0</v>
      </c>
      <c r="J20" s="37">
        <v>0</v>
      </c>
      <c r="K20" s="38">
        <v>0</v>
      </c>
    </row>
    <row r="21" spans="1:11" ht="25.5" x14ac:dyDescent="0.25">
      <c r="A21" s="27"/>
      <c r="B21" s="35" t="s">
        <v>28</v>
      </c>
      <c r="C21" s="29">
        <v>0</v>
      </c>
      <c r="D21" s="30">
        <v>0</v>
      </c>
      <c r="E21" s="29"/>
      <c r="F21" s="31">
        <f t="shared" si="1"/>
        <v>0</v>
      </c>
      <c r="G21" s="36">
        <f t="shared" si="0"/>
        <v>0</v>
      </c>
      <c r="H21" s="37">
        <v>0</v>
      </c>
      <c r="I21" s="37">
        <v>0</v>
      </c>
      <c r="J21" s="37">
        <v>0</v>
      </c>
      <c r="K21" s="38">
        <v>0</v>
      </c>
    </row>
    <row r="22" spans="1:11" ht="64.5" x14ac:dyDescent="0.25">
      <c r="A22" s="27"/>
      <c r="B22" s="28" t="s">
        <v>29</v>
      </c>
      <c r="C22" s="29">
        <v>0</v>
      </c>
      <c r="D22" s="30">
        <v>0</v>
      </c>
      <c r="E22" s="29"/>
      <c r="F22" s="31">
        <f t="shared" si="1"/>
        <v>0</v>
      </c>
      <c r="G22" s="36">
        <f t="shared" si="0"/>
        <v>0</v>
      </c>
      <c r="H22" s="37">
        <v>0</v>
      </c>
      <c r="I22" s="37">
        <v>0</v>
      </c>
      <c r="J22" s="37">
        <v>0</v>
      </c>
      <c r="K22" s="38">
        <v>0</v>
      </c>
    </row>
    <row r="23" spans="1:11" ht="102" x14ac:dyDescent="0.25">
      <c r="A23" s="27"/>
      <c r="B23" s="35" t="s">
        <v>30</v>
      </c>
      <c r="C23" s="29"/>
      <c r="D23" s="30"/>
      <c r="E23" s="29">
        <v>31.4</v>
      </c>
      <c r="F23" s="31">
        <f t="shared" si="1"/>
        <v>31.4</v>
      </c>
      <c r="G23" s="36">
        <f t="shared" si="0"/>
        <v>0</v>
      </c>
      <c r="H23" s="37">
        <v>0</v>
      </c>
      <c r="I23" s="37">
        <v>0</v>
      </c>
      <c r="J23" s="37">
        <v>0</v>
      </c>
      <c r="K23" s="38">
        <v>0</v>
      </c>
    </row>
    <row r="24" spans="1:11" ht="25.5" x14ac:dyDescent="0.25">
      <c r="A24" s="27"/>
      <c r="B24" s="35" t="s">
        <v>31</v>
      </c>
      <c r="C24" s="29"/>
      <c r="D24" s="30"/>
      <c r="E24" s="29"/>
      <c r="F24" s="31">
        <f>E24-D24</f>
        <v>0</v>
      </c>
      <c r="G24" s="36">
        <f>IF(D24=0,0,E24/D24*100)</f>
        <v>0</v>
      </c>
      <c r="H24" s="37">
        <v>0</v>
      </c>
      <c r="I24" s="37">
        <v>0</v>
      </c>
      <c r="J24" s="37">
        <v>0</v>
      </c>
      <c r="K24" s="38">
        <v>0</v>
      </c>
    </row>
    <row r="25" spans="1:11" ht="63.75" x14ac:dyDescent="0.25">
      <c r="A25" s="27"/>
      <c r="B25" s="35" t="s">
        <v>32</v>
      </c>
      <c r="C25" s="29">
        <v>0</v>
      </c>
      <c r="D25" s="30">
        <v>0</v>
      </c>
      <c r="E25" s="29">
        <v>0</v>
      </c>
      <c r="F25" s="31">
        <f t="shared" si="1"/>
        <v>0</v>
      </c>
      <c r="G25" s="36">
        <f t="shared" si="0"/>
        <v>0</v>
      </c>
      <c r="H25" s="37">
        <v>0</v>
      </c>
      <c r="I25" s="37">
        <v>0</v>
      </c>
      <c r="J25" s="37">
        <v>0</v>
      </c>
      <c r="K25" s="38">
        <v>0</v>
      </c>
    </row>
    <row r="26" spans="1:11" ht="63.75" x14ac:dyDescent="0.25">
      <c r="A26" s="40" t="s">
        <v>33</v>
      </c>
      <c r="B26" s="41" t="s">
        <v>34</v>
      </c>
      <c r="C26" s="42">
        <f>SUM(C27:C31)</f>
        <v>1408</v>
      </c>
      <c r="D26" s="43">
        <f>SUM(D27:D31)</f>
        <v>1410.34</v>
      </c>
      <c r="E26" s="42">
        <f>SUM(E27:E31)</f>
        <v>350.73</v>
      </c>
      <c r="F26" s="43">
        <f>SUM(F27:F31)</f>
        <v>-1059.6099999999999</v>
      </c>
      <c r="G26" s="44">
        <f t="shared" si="0"/>
        <v>24.868471432420552</v>
      </c>
      <c r="H26" s="45">
        <f>SUM(H27:H31)</f>
        <v>128</v>
      </c>
      <c r="I26" s="45">
        <f>SUM(I27:I31)</f>
        <v>0</v>
      </c>
      <c r="J26" s="45">
        <f>SUM(J27:J31)</f>
        <v>151.02500000000001</v>
      </c>
      <c r="K26" s="46">
        <f>SUM(K27:K31)</f>
        <v>128</v>
      </c>
    </row>
    <row r="27" spans="1:11" ht="114.75" x14ac:dyDescent="0.25">
      <c r="A27" s="47"/>
      <c r="B27" s="35" t="s">
        <v>35</v>
      </c>
      <c r="C27" s="48">
        <v>1308</v>
      </c>
      <c r="D27" s="49">
        <v>1308</v>
      </c>
      <c r="E27" s="48">
        <v>325.73</v>
      </c>
      <c r="F27" s="31">
        <f>E27-D27</f>
        <v>-982.27</v>
      </c>
      <c r="G27" s="32">
        <f t="shared" si="0"/>
        <v>24.902905198776757</v>
      </c>
      <c r="H27" s="33">
        <v>128</v>
      </c>
      <c r="I27" s="33">
        <v>0</v>
      </c>
      <c r="J27" s="33">
        <v>128</v>
      </c>
      <c r="K27" s="34">
        <v>128</v>
      </c>
    </row>
    <row r="28" spans="1:11" ht="38.25" x14ac:dyDescent="0.25">
      <c r="A28" s="47"/>
      <c r="B28" s="35" t="s">
        <v>36</v>
      </c>
      <c r="C28" s="50">
        <v>0</v>
      </c>
      <c r="D28" s="51">
        <v>0</v>
      </c>
      <c r="E28" s="48">
        <v>0</v>
      </c>
      <c r="F28" s="31">
        <f>E28-D28</f>
        <v>0</v>
      </c>
      <c r="G28" s="32">
        <f t="shared" si="0"/>
        <v>0</v>
      </c>
      <c r="H28" s="52">
        <v>0</v>
      </c>
      <c r="I28" s="52">
        <v>0</v>
      </c>
      <c r="J28" s="52">
        <v>0</v>
      </c>
      <c r="K28" s="53">
        <v>0</v>
      </c>
    </row>
    <row r="29" spans="1:11" ht="63.75" x14ac:dyDescent="0.25">
      <c r="A29" s="47"/>
      <c r="B29" s="35" t="s">
        <v>37</v>
      </c>
      <c r="C29" s="50">
        <v>100</v>
      </c>
      <c r="D29" s="51">
        <v>100</v>
      </c>
      <c r="E29" s="48">
        <v>25</v>
      </c>
      <c r="F29" s="31">
        <f>E29-D29</f>
        <v>-75</v>
      </c>
      <c r="G29" s="32">
        <f t="shared" si="0"/>
        <v>25</v>
      </c>
      <c r="H29" s="52">
        <v>0</v>
      </c>
      <c r="I29" s="52">
        <v>0</v>
      </c>
      <c r="J29" s="52">
        <v>23.025000000000002</v>
      </c>
      <c r="K29" s="53">
        <v>0</v>
      </c>
    </row>
    <row r="30" spans="1:11" ht="165.75" x14ac:dyDescent="0.25">
      <c r="A30" s="54"/>
      <c r="B30" s="55" t="s">
        <v>38</v>
      </c>
      <c r="C30" s="56"/>
      <c r="D30" s="31">
        <v>2.34</v>
      </c>
      <c r="E30" s="56"/>
      <c r="F30" s="31">
        <f>E30-D30</f>
        <v>-2.34</v>
      </c>
      <c r="G30" s="32">
        <f t="shared" si="0"/>
        <v>0</v>
      </c>
      <c r="H30" s="52">
        <v>0</v>
      </c>
      <c r="I30" s="52">
        <v>0</v>
      </c>
      <c r="J30" s="52">
        <v>0</v>
      </c>
      <c r="K30" s="53">
        <v>0</v>
      </c>
    </row>
    <row r="31" spans="1:11" ht="396" thickBot="1" x14ac:dyDescent="0.3">
      <c r="A31" s="57"/>
      <c r="B31" s="55" t="s">
        <v>39</v>
      </c>
      <c r="C31" s="58"/>
      <c r="D31" s="59"/>
      <c r="E31" s="58"/>
      <c r="F31" s="59">
        <f>E31-D31</f>
        <v>0</v>
      </c>
      <c r="G31" s="60">
        <f t="shared" si="0"/>
        <v>0</v>
      </c>
      <c r="H31" s="61">
        <v>0</v>
      </c>
      <c r="I31" s="61">
        <v>0</v>
      </c>
      <c r="J31" s="61">
        <v>0</v>
      </c>
      <c r="K31" s="62">
        <v>0</v>
      </c>
    </row>
    <row r="32" spans="1:11" ht="39.75" thickBot="1" x14ac:dyDescent="0.3">
      <c r="A32" s="63"/>
      <c r="B32" s="64" t="s">
        <v>40</v>
      </c>
      <c r="C32" s="65">
        <f>C9+C26</f>
        <v>1579</v>
      </c>
      <c r="D32" s="66">
        <f>D9+D26</f>
        <v>1581.34</v>
      </c>
      <c r="E32" s="67">
        <f>E9+E26</f>
        <v>414.71000000000004</v>
      </c>
      <c r="F32" s="66">
        <f>F26+F9</f>
        <v>-1166.6299999999999</v>
      </c>
      <c r="G32" s="68">
        <f t="shared" si="0"/>
        <v>26.225226706464145</v>
      </c>
      <c r="H32" s="69">
        <f>H9+H26</f>
        <v>128</v>
      </c>
      <c r="I32" s="69">
        <f>I9+I26</f>
        <v>0</v>
      </c>
      <c r="J32" s="69">
        <f>J9+J26</f>
        <v>151.02500000000001</v>
      </c>
      <c r="K32" s="70">
        <f>K9+K26</f>
        <v>128</v>
      </c>
    </row>
    <row r="33" spans="1:11" ht="15.75" thickBot="1" x14ac:dyDescent="0.3">
      <c r="A33" s="71" t="s">
        <v>41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89.25" x14ac:dyDescent="0.25">
      <c r="A34" s="73" t="s">
        <v>15</v>
      </c>
      <c r="B34" s="21" t="s">
        <v>42</v>
      </c>
      <c r="C34" s="74">
        <f>C35+C38+C59+C60+C61+C62+C63+C64+C65+C66+C67+C68+C69</f>
        <v>1135.8</v>
      </c>
      <c r="D34" s="75">
        <f>D35+D38+D59+D60+D61+D62+D63+D64+D65+D66+D67+D68+D69</f>
        <v>1116.7800000000002</v>
      </c>
      <c r="E34" s="74">
        <f>E35+E38+E59+E60+E61+E62+E63+E64+E65+E66+E67+E68+E69</f>
        <v>150.70999999999998</v>
      </c>
      <c r="F34" s="75">
        <f>E34-D34</f>
        <v>-966.07000000000016</v>
      </c>
      <c r="G34" s="76">
        <f t="shared" ref="G34:G96" si="2">IF(D34=0,0,E34/D34*100)</f>
        <v>13.495048263758299</v>
      </c>
      <c r="H34" s="77">
        <f>H35+H38+H59+H60+H61+H62+H63+H64+H65+H66+H67+H68+H69</f>
        <v>19.799999999999997</v>
      </c>
      <c r="I34" s="77">
        <f>I35+I38+I59+I60+I61+I62+I63+I64+I65+I66+I67+I68+I69</f>
        <v>0</v>
      </c>
      <c r="J34" s="77">
        <f>J35+J38+J59+J60+J61+J62+J63+J64+J65+J66+J67+J68+J69</f>
        <v>63.580000000000005</v>
      </c>
      <c r="K34" s="78">
        <f>K35+K38+K59+K60+K61+K62+K63+K64+K65+K66+K67+K68+K69</f>
        <v>88.43</v>
      </c>
    </row>
    <row r="35" spans="1:11" x14ac:dyDescent="0.25">
      <c r="A35" s="79" t="s">
        <v>43</v>
      </c>
      <c r="B35" s="80" t="s">
        <v>44</v>
      </c>
      <c r="C35" s="81">
        <f>C36+C37</f>
        <v>460.5</v>
      </c>
      <c r="D35" s="82">
        <f>D36+D37</f>
        <v>460.5</v>
      </c>
      <c r="E35" s="83">
        <f>E36+E37</f>
        <v>86.08</v>
      </c>
      <c r="F35" s="84">
        <f t="shared" ref="F35:F96" si="3">E35-D35</f>
        <v>-374.42</v>
      </c>
      <c r="G35" s="85">
        <f t="shared" si="2"/>
        <v>18.692725298588492</v>
      </c>
      <c r="H35" s="86">
        <f>H36+H37</f>
        <v>10.7</v>
      </c>
      <c r="I35" s="86">
        <f>I36+I37</f>
        <v>0</v>
      </c>
      <c r="J35" s="86">
        <f>J36+J37</f>
        <v>36.450000000000003</v>
      </c>
      <c r="K35" s="87">
        <f>K36+K37</f>
        <v>36.450000000000003</v>
      </c>
    </row>
    <row r="36" spans="1:11" ht="114.75" x14ac:dyDescent="0.25">
      <c r="A36" s="88"/>
      <c r="B36" s="35" t="s">
        <v>45</v>
      </c>
      <c r="C36" s="89">
        <v>460.5</v>
      </c>
      <c r="D36" s="90">
        <v>460.5</v>
      </c>
      <c r="E36" s="56">
        <v>86.08</v>
      </c>
      <c r="F36" s="91">
        <f t="shared" si="3"/>
        <v>-374.42</v>
      </c>
      <c r="G36" s="92">
        <f t="shared" si="2"/>
        <v>18.692725298588492</v>
      </c>
      <c r="H36" s="93">
        <v>10.7</v>
      </c>
      <c r="I36" s="93">
        <v>0</v>
      </c>
      <c r="J36" s="93">
        <v>36.450000000000003</v>
      </c>
      <c r="K36" s="94">
        <v>36.450000000000003</v>
      </c>
    </row>
    <row r="37" spans="1:11" ht="153" x14ac:dyDescent="0.25">
      <c r="A37" s="88"/>
      <c r="B37" s="35" t="s">
        <v>46</v>
      </c>
      <c r="C37" s="95">
        <v>0</v>
      </c>
      <c r="D37" s="91">
        <v>0</v>
      </c>
      <c r="E37" s="56"/>
      <c r="F37" s="91">
        <f t="shared" si="3"/>
        <v>0</v>
      </c>
      <c r="G37" s="92">
        <f t="shared" si="2"/>
        <v>0</v>
      </c>
      <c r="H37" s="93">
        <v>0</v>
      </c>
      <c r="I37" s="93">
        <v>0</v>
      </c>
      <c r="J37" s="93">
        <v>0</v>
      </c>
      <c r="K37" s="94">
        <v>0</v>
      </c>
    </row>
    <row r="38" spans="1:11" ht="25.5" x14ac:dyDescent="0.25">
      <c r="A38" s="79" t="s">
        <v>47</v>
      </c>
      <c r="B38" s="80" t="s">
        <v>48</v>
      </c>
      <c r="C38" s="96">
        <f>SUM(C39:C58)-C49</f>
        <v>662.8</v>
      </c>
      <c r="D38" s="84">
        <f>SUM(D39:D58)-D49</f>
        <v>624.78000000000009</v>
      </c>
      <c r="E38" s="83">
        <f>SUM(E39:E58)-E49</f>
        <v>58.469999999999992</v>
      </c>
      <c r="F38" s="84">
        <f t="shared" si="3"/>
        <v>-566.31000000000006</v>
      </c>
      <c r="G38" s="85">
        <f t="shared" si="2"/>
        <v>9.3584941899548628</v>
      </c>
      <c r="H38" s="86">
        <f>SUM(H39:H58)-H49</f>
        <v>9.1</v>
      </c>
      <c r="I38" s="86">
        <f>SUM(I39:I58)-I49</f>
        <v>0</v>
      </c>
      <c r="J38" s="86">
        <f>SUM(J39:J58)-J49</f>
        <v>24.43</v>
      </c>
      <c r="K38" s="87">
        <f>SUM(K39:K58)-K49</f>
        <v>42.86</v>
      </c>
    </row>
    <row r="39" spans="1:11" ht="114.75" x14ac:dyDescent="0.25">
      <c r="A39" s="97"/>
      <c r="B39" s="35" t="s">
        <v>45</v>
      </c>
      <c r="C39" s="95">
        <v>323.2</v>
      </c>
      <c r="D39" s="91">
        <v>323.2</v>
      </c>
      <c r="E39" s="56">
        <v>33.799999999999997</v>
      </c>
      <c r="F39" s="91">
        <f t="shared" si="3"/>
        <v>-289.39999999999998</v>
      </c>
      <c r="G39" s="92">
        <f t="shared" si="2"/>
        <v>10.457920792079207</v>
      </c>
      <c r="H39" s="93">
        <v>7.1</v>
      </c>
      <c r="I39" s="93">
        <v>0</v>
      </c>
      <c r="J39" s="93">
        <v>24.43</v>
      </c>
      <c r="K39" s="94">
        <v>24.43</v>
      </c>
    </row>
    <row r="40" spans="1:11" ht="51" x14ac:dyDescent="0.25">
      <c r="A40" s="97"/>
      <c r="B40" s="35" t="s">
        <v>49</v>
      </c>
      <c r="C40" s="95">
        <v>0</v>
      </c>
      <c r="D40" s="91">
        <v>0</v>
      </c>
      <c r="E40" s="56"/>
      <c r="F40" s="91">
        <f t="shared" si="3"/>
        <v>0</v>
      </c>
      <c r="G40" s="92">
        <f t="shared" si="2"/>
        <v>0</v>
      </c>
      <c r="H40" s="93">
        <v>0</v>
      </c>
      <c r="I40" s="93">
        <v>0</v>
      </c>
      <c r="J40" s="93">
        <v>0</v>
      </c>
      <c r="K40" s="94">
        <v>0</v>
      </c>
    </row>
    <row r="41" spans="1:11" ht="38.25" x14ac:dyDescent="0.25">
      <c r="A41" s="97"/>
      <c r="B41" s="35" t="s">
        <v>50</v>
      </c>
      <c r="C41" s="95">
        <v>7</v>
      </c>
      <c r="D41" s="91">
        <v>7</v>
      </c>
      <c r="E41" s="56">
        <v>0.72</v>
      </c>
      <c r="F41" s="91">
        <f t="shared" si="3"/>
        <v>-6.28</v>
      </c>
      <c r="G41" s="92">
        <f t="shared" si="2"/>
        <v>10.285714285714285</v>
      </c>
      <c r="H41" s="93">
        <v>0</v>
      </c>
      <c r="I41" s="93">
        <v>0</v>
      </c>
      <c r="J41" s="93">
        <v>0</v>
      </c>
      <c r="K41" s="94">
        <v>0.25</v>
      </c>
    </row>
    <row r="42" spans="1:11" ht="63.75" x14ac:dyDescent="0.25">
      <c r="A42" s="97"/>
      <c r="B42" s="35" t="s">
        <v>51</v>
      </c>
      <c r="C42" s="95">
        <v>0</v>
      </c>
      <c r="D42" s="91">
        <v>0</v>
      </c>
      <c r="E42" s="56"/>
      <c r="F42" s="91">
        <f t="shared" si="3"/>
        <v>0</v>
      </c>
      <c r="G42" s="92">
        <f t="shared" si="2"/>
        <v>0</v>
      </c>
      <c r="H42" s="93">
        <v>0</v>
      </c>
      <c r="I42" s="93">
        <v>0</v>
      </c>
      <c r="J42" s="93">
        <v>0</v>
      </c>
      <c r="K42" s="94">
        <v>0</v>
      </c>
    </row>
    <row r="43" spans="1:11" ht="63.75" x14ac:dyDescent="0.25">
      <c r="A43" s="97"/>
      <c r="B43" s="35" t="s">
        <v>52</v>
      </c>
      <c r="C43" s="95">
        <v>236.7</v>
      </c>
      <c r="D43" s="91">
        <v>154.4</v>
      </c>
      <c r="E43" s="56">
        <v>20.27</v>
      </c>
      <c r="F43" s="91">
        <f t="shared" si="3"/>
        <v>-134.13</v>
      </c>
      <c r="G43" s="92">
        <f t="shared" si="2"/>
        <v>13.128238341968911</v>
      </c>
      <c r="H43" s="93">
        <v>0</v>
      </c>
      <c r="I43" s="93">
        <v>0</v>
      </c>
      <c r="J43" s="93">
        <v>0</v>
      </c>
      <c r="K43" s="94">
        <v>0</v>
      </c>
    </row>
    <row r="44" spans="1:11" ht="38.25" x14ac:dyDescent="0.25">
      <c r="A44" s="97"/>
      <c r="B44" s="35" t="s">
        <v>53</v>
      </c>
      <c r="C44" s="95">
        <v>0</v>
      </c>
      <c r="D44" s="91">
        <v>0</v>
      </c>
      <c r="E44" s="56"/>
      <c r="F44" s="91">
        <f t="shared" si="3"/>
        <v>0</v>
      </c>
      <c r="G44" s="92">
        <f t="shared" si="2"/>
        <v>0</v>
      </c>
      <c r="H44" s="93">
        <v>0</v>
      </c>
      <c r="I44" s="93">
        <v>0</v>
      </c>
      <c r="J44" s="93">
        <v>0</v>
      </c>
      <c r="K44" s="94">
        <v>16.02</v>
      </c>
    </row>
    <row r="45" spans="1:11" ht="38.25" x14ac:dyDescent="0.25">
      <c r="A45" s="97"/>
      <c r="B45" s="35" t="s">
        <v>54</v>
      </c>
      <c r="C45" s="95">
        <v>0</v>
      </c>
      <c r="D45" s="91">
        <v>0</v>
      </c>
      <c r="E45" s="56"/>
      <c r="F45" s="91">
        <f t="shared" si="3"/>
        <v>0</v>
      </c>
      <c r="G45" s="92">
        <f t="shared" si="2"/>
        <v>0</v>
      </c>
      <c r="H45" s="93">
        <v>0</v>
      </c>
      <c r="I45" s="93">
        <v>0</v>
      </c>
      <c r="J45" s="93">
        <v>0</v>
      </c>
      <c r="K45" s="94">
        <v>0</v>
      </c>
    </row>
    <row r="46" spans="1:11" ht="63.75" x14ac:dyDescent="0.25">
      <c r="A46" s="97"/>
      <c r="B46" s="35" t="s">
        <v>55</v>
      </c>
      <c r="C46" s="95">
        <v>0</v>
      </c>
      <c r="D46" s="91">
        <v>0</v>
      </c>
      <c r="E46" s="56"/>
      <c r="F46" s="91">
        <f t="shared" si="3"/>
        <v>0</v>
      </c>
      <c r="G46" s="92">
        <f t="shared" si="2"/>
        <v>0</v>
      </c>
      <c r="H46" s="93">
        <v>0</v>
      </c>
      <c r="I46" s="93">
        <v>0</v>
      </c>
      <c r="J46" s="93">
        <v>0</v>
      </c>
      <c r="K46" s="94">
        <v>0</v>
      </c>
    </row>
    <row r="47" spans="1:11" ht="114.75" x14ac:dyDescent="0.25">
      <c r="A47" s="97"/>
      <c r="B47" s="35" t="s">
        <v>56</v>
      </c>
      <c r="C47" s="95">
        <v>8</v>
      </c>
      <c r="D47" s="91">
        <v>6.83</v>
      </c>
      <c r="E47" s="56">
        <v>0.5</v>
      </c>
      <c r="F47" s="91">
        <f t="shared" si="3"/>
        <v>-6.33</v>
      </c>
      <c r="G47" s="92">
        <f t="shared" si="2"/>
        <v>7.3206442166910692</v>
      </c>
      <c r="H47" s="93">
        <v>0</v>
      </c>
      <c r="I47" s="93">
        <v>0</v>
      </c>
      <c r="J47" s="93">
        <v>0</v>
      </c>
      <c r="K47" s="94">
        <v>0.5</v>
      </c>
    </row>
    <row r="48" spans="1:11" ht="63.75" x14ac:dyDescent="0.25">
      <c r="A48" s="97"/>
      <c r="B48" s="35" t="s">
        <v>57</v>
      </c>
      <c r="C48" s="95">
        <v>27.3</v>
      </c>
      <c r="D48" s="91">
        <v>22.4</v>
      </c>
      <c r="E48" s="56">
        <v>1.66</v>
      </c>
      <c r="F48" s="91">
        <f t="shared" si="3"/>
        <v>-20.74</v>
      </c>
      <c r="G48" s="92">
        <f t="shared" si="2"/>
        <v>7.4107142857142856</v>
      </c>
      <c r="H48" s="93">
        <v>0</v>
      </c>
      <c r="I48" s="93">
        <v>0</v>
      </c>
      <c r="J48" s="93">
        <v>0</v>
      </c>
      <c r="K48" s="94">
        <v>1.66</v>
      </c>
    </row>
    <row r="49" spans="1:11" ht="51" x14ac:dyDescent="0.25">
      <c r="A49" s="97"/>
      <c r="B49" s="35" t="s">
        <v>58</v>
      </c>
      <c r="C49" s="95">
        <v>2</v>
      </c>
      <c r="D49" s="91">
        <v>2</v>
      </c>
      <c r="E49" s="56"/>
      <c r="F49" s="91">
        <f t="shared" si="3"/>
        <v>-2</v>
      </c>
      <c r="G49" s="92">
        <f t="shared" si="2"/>
        <v>0</v>
      </c>
      <c r="H49" s="93">
        <v>0</v>
      </c>
      <c r="I49" s="93">
        <v>0</v>
      </c>
      <c r="J49" s="93">
        <v>0</v>
      </c>
      <c r="K49" s="94">
        <v>0</v>
      </c>
    </row>
    <row r="50" spans="1:11" ht="25.5" x14ac:dyDescent="0.25">
      <c r="A50" s="97"/>
      <c r="B50" s="35" t="s">
        <v>59</v>
      </c>
      <c r="C50" s="95">
        <v>0</v>
      </c>
      <c r="D50" s="91">
        <v>0</v>
      </c>
      <c r="E50" s="56"/>
      <c r="F50" s="91">
        <f t="shared" si="3"/>
        <v>0</v>
      </c>
      <c r="G50" s="92">
        <f t="shared" si="2"/>
        <v>0</v>
      </c>
      <c r="H50" s="93">
        <v>0</v>
      </c>
      <c r="I50" s="93">
        <v>0</v>
      </c>
      <c r="J50" s="93">
        <v>0</v>
      </c>
      <c r="K50" s="94">
        <v>0</v>
      </c>
    </row>
    <row r="51" spans="1:11" ht="114.75" x14ac:dyDescent="0.25">
      <c r="A51" s="97"/>
      <c r="B51" s="35" t="s">
        <v>60</v>
      </c>
      <c r="C51" s="95">
        <v>0</v>
      </c>
      <c r="D51" s="91">
        <v>0</v>
      </c>
      <c r="E51" s="56"/>
      <c r="F51" s="91">
        <f t="shared" si="3"/>
        <v>0</v>
      </c>
      <c r="G51" s="92">
        <f t="shared" si="2"/>
        <v>0</v>
      </c>
      <c r="H51" s="93">
        <v>0</v>
      </c>
      <c r="I51" s="93">
        <v>0</v>
      </c>
      <c r="J51" s="93">
        <v>0</v>
      </c>
      <c r="K51" s="94">
        <v>0</v>
      </c>
    </row>
    <row r="52" spans="1:11" ht="153" x14ac:dyDescent="0.25">
      <c r="A52" s="97"/>
      <c r="B52" s="35" t="s">
        <v>46</v>
      </c>
      <c r="C52" s="95">
        <v>0</v>
      </c>
      <c r="D52" s="91">
        <v>0</v>
      </c>
      <c r="E52" s="56"/>
      <c r="F52" s="91">
        <f t="shared" si="3"/>
        <v>0</v>
      </c>
      <c r="G52" s="92">
        <f t="shared" si="2"/>
        <v>0</v>
      </c>
      <c r="H52" s="93">
        <v>0</v>
      </c>
      <c r="I52" s="93">
        <v>0</v>
      </c>
      <c r="J52" s="93">
        <v>0</v>
      </c>
      <c r="K52" s="94">
        <v>0</v>
      </c>
    </row>
    <row r="53" spans="1:11" ht="51" x14ac:dyDescent="0.25">
      <c r="A53" s="97"/>
      <c r="B53" s="35" t="s">
        <v>61</v>
      </c>
      <c r="C53" s="95">
        <v>5.0999999999999996</v>
      </c>
      <c r="D53" s="91">
        <v>6.08</v>
      </c>
      <c r="E53" s="56">
        <v>1.52</v>
      </c>
      <c r="F53" s="91">
        <f t="shared" si="3"/>
        <v>-4.5600000000000005</v>
      </c>
      <c r="G53" s="92">
        <f t="shared" si="2"/>
        <v>25</v>
      </c>
      <c r="H53" s="93">
        <v>2</v>
      </c>
      <c r="I53" s="93">
        <v>0</v>
      </c>
      <c r="J53" s="93">
        <v>0</v>
      </c>
      <c r="K53" s="94">
        <v>0</v>
      </c>
    </row>
    <row r="54" spans="1:11" ht="229.5" x14ac:dyDescent="0.25">
      <c r="A54" s="97"/>
      <c r="B54" s="35" t="s">
        <v>62</v>
      </c>
      <c r="C54" s="95">
        <v>0</v>
      </c>
      <c r="D54" s="91">
        <v>0</v>
      </c>
      <c r="E54" s="56"/>
      <c r="F54" s="91">
        <f t="shared" si="3"/>
        <v>0</v>
      </c>
      <c r="G54" s="92">
        <f t="shared" si="2"/>
        <v>0</v>
      </c>
      <c r="H54" s="93">
        <v>0</v>
      </c>
      <c r="I54" s="93">
        <v>0</v>
      </c>
      <c r="J54" s="93">
        <v>0</v>
      </c>
      <c r="K54" s="94">
        <v>0</v>
      </c>
    </row>
    <row r="55" spans="1:11" ht="140.25" x14ac:dyDescent="0.25">
      <c r="A55" s="97"/>
      <c r="B55" s="35" t="s">
        <v>63</v>
      </c>
      <c r="C55" s="95">
        <v>0</v>
      </c>
      <c r="D55" s="91">
        <v>0</v>
      </c>
      <c r="E55" s="56"/>
      <c r="F55" s="91">
        <f t="shared" si="3"/>
        <v>0</v>
      </c>
      <c r="G55" s="92">
        <f t="shared" si="2"/>
        <v>0</v>
      </c>
      <c r="H55" s="93">
        <v>0</v>
      </c>
      <c r="I55" s="93">
        <v>0</v>
      </c>
      <c r="J55" s="93">
        <v>0</v>
      </c>
      <c r="K55" s="94">
        <v>0</v>
      </c>
    </row>
    <row r="56" spans="1:11" ht="114.75" x14ac:dyDescent="0.25">
      <c r="A56" s="97"/>
      <c r="B56" s="35" t="s">
        <v>64</v>
      </c>
      <c r="C56" s="95">
        <v>0</v>
      </c>
      <c r="D56" s="91">
        <v>0</v>
      </c>
      <c r="E56" s="56"/>
      <c r="F56" s="91">
        <f t="shared" si="3"/>
        <v>0</v>
      </c>
      <c r="G56" s="92">
        <f t="shared" si="2"/>
        <v>0</v>
      </c>
      <c r="H56" s="93">
        <v>0</v>
      </c>
      <c r="I56" s="93">
        <v>0</v>
      </c>
      <c r="J56" s="93">
        <v>0</v>
      </c>
      <c r="K56" s="94">
        <v>0</v>
      </c>
    </row>
    <row r="57" spans="1:11" ht="25.5" x14ac:dyDescent="0.25">
      <c r="A57" s="97"/>
      <c r="B57" s="35" t="s">
        <v>65</v>
      </c>
      <c r="C57" s="95">
        <v>51.5</v>
      </c>
      <c r="D57" s="91">
        <v>100.87</v>
      </c>
      <c r="E57" s="56"/>
      <c r="F57" s="91">
        <f t="shared" si="3"/>
        <v>-100.87</v>
      </c>
      <c r="G57" s="92">
        <f t="shared" si="2"/>
        <v>0</v>
      </c>
      <c r="H57" s="93">
        <v>0</v>
      </c>
      <c r="I57" s="93">
        <v>0</v>
      </c>
      <c r="J57" s="93">
        <v>0</v>
      </c>
      <c r="K57" s="94">
        <v>0</v>
      </c>
    </row>
    <row r="58" spans="1:11" ht="102" x14ac:dyDescent="0.25">
      <c r="A58" s="97"/>
      <c r="B58" s="35" t="s">
        <v>66</v>
      </c>
      <c r="C58" s="95">
        <v>4</v>
      </c>
      <c r="D58" s="91">
        <v>4</v>
      </c>
      <c r="E58" s="56"/>
      <c r="F58" s="91">
        <f t="shared" si="3"/>
        <v>-4</v>
      </c>
      <c r="G58" s="92">
        <f t="shared" si="2"/>
        <v>0</v>
      </c>
      <c r="H58" s="93">
        <v>0</v>
      </c>
      <c r="I58" s="93">
        <v>0</v>
      </c>
      <c r="J58" s="93">
        <v>0</v>
      </c>
      <c r="K58" s="94">
        <v>0</v>
      </c>
    </row>
    <row r="59" spans="1:11" ht="178.5" x14ac:dyDescent="0.25">
      <c r="A59" s="79" t="s">
        <v>67</v>
      </c>
      <c r="B59" s="80" t="s">
        <v>68</v>
      </c>
      <c r="C59" s="96">
        <v>1</v>
      </c>
      <c r="D59" s="84">
        <v>1</v>
      </c>
      <c r="E59" s="83"/>
      <c r="F59" s="84">
        <f t="shared" si="3"/>
        <v>-1</v>
      </c>
      <c r="G59" s="98">
        <f t="shared" si="2"/>
        <v>0</v>
      </c>
      <c r="H59" s="86">
        <v>0</v>
      </c>
      <c r="I59" s="86">
        <v>0</v>
      </c>
      <c r="J59" s="86">
        <v>0</v>
      </c>
      <c r="K59" s="87">
        <v>0</v>
      </c>
    </row>
    <row r="60" spans="1:11" ht="89.25" x14ac:dyDescent="0.25">
      <c r="A60" s="79" t="s">
        <v>69</v>
      </c>
      <c r="B60" s="80" t="s">
        <v>70</v>
      </c>
      <c r="C60" s="96">
        <v>0</v>
      </c>
      <c r="D60" s="84">
        <v>0</v>
      </c>
      <c r="E60" s="83"/>
      <c r="F60" s="84">
        <f t="shared" si="3"/>
        <v>0</v>
      </c>
      <c r="G60" s="98">
        <f t="shared" si="2"/>
        <v>0</v>
      </c>
      <c r="H60" s="86">
        <v>0</v>
      </c>
      <c r="I60" s="86">
        <v>0</v>
      </c>
      <c r="J60" s="86">
        <v>0</v>
      </c>
      <c r="K60" s="87">
        <v>0</v>
      </c>
    </row>
    <row r="61" spans="1:11" x14ac:dyDescent="0.25">
      <c r="A61" s="79" t="s">
        <v>71</v>
      </c>
      <c r="B61" s="80" t="s">
        <v>72</v>
      </c>
      <c r="C61" s="96">
        <v>0</v>
      </c>
      <c r="D61" s="84">
        <v>0</v>
      </c>
      <c r="E61" s="83"/>
      <c r="F61" s="84">
        <f t="shared" si="3"/>
        <v>0</v>
      </c>
      <c r="G61" s="98">
        <f t="shared" si="2"/>
        <v>0</v>
      </c>
      <c r="H61" s="86">
        <v>0</v>
      </c>
      <c r="I61" s="86">
        <v>0</v>
      </c>
      <c r="J61" s="86">
        <v>0</v>
      </c>
      <c r="K61" s="87">
        <v>0</v>
      </c>
    </row>
    <row r="62" spans="1:11" ht="25.5" x14ac:dyDescent="0.25">
      <c r="A62" s="79" t="s">
        <v>73</v>
      </c>
      <c r="B62" s="80" t="s">
        <v>74</v>
      </c>
      <c r="C62" s="96">
        <v>0</v>
      </c>
      <c r="D62" s="84">
        <v>0</v>
      </c>
      <c r="E62" s="99"/>
      <c r="F62" s="84">
        <f t="shared" si="3"/>
        <v>0</v>
      </c>
      <c r="G62" s="98">
        <f t="shared" si="2"/>
        <v>0</v>
      </c>
      <c r="H62" s="86">
        <v>0</v>
      </c>
      <c r="I62" s="86">
        <v>0</v>
      </c>
      <c r="J62" s="86">
        <v>0</v>
      </c>
      <c r="K62" s="87">
        <v>0</v>
      </c>
    </row>
    <row r="63" spans="1:11" x14ac:dyDescent="0.25">
      <c r="A63" s="79" t="s">
        <v>75</v>
      </c>
      <c r="B63" s="80" t="s">
        <v>76</v>
      </c>
      <c r="C63" s="81">
        <v>0</v>
      </c>
      <c r="D63" s="82">
        <v>0</v>
      </c>
      <c r="E63" s="99"/>
      <c r="F63" s="84">
        <f t="shared" si="3"/>
        <v>0</v>
      </c>
      <c r="G63" s="98">
        <f t="shared" si="2"/>
        <v>0</v>
      </c>
      <c r="H63" s="100">
        <v>0</v>
      </c>
      <c r="I63" s="100">
        <v>0</v>
      </c>
      <c r="J63" s="100">
        <v>0</v>
      </c>
      <c r="K63" s="101">
        <v>0</v>
      </c>
    </row>
    <row r="64" spans="1:11" ht="51" x14ac:dyDescent="0.25">
      <c r="A64" s="79" t="s">
        <v>77</v>
      </c>
      <c r="B64" s="80" t="s">
        <v>78</v>
      </c>
      <c r="C64" s="96">
        <v>5.7</v>
      </c>
      <c r="D64" s="84">
        <v>5.7</v>
      </c>
      <c r="E64" s="83">
        <v>5.68</v>
      </c>
      <c r="F64" s="84">
        <f t="shared" si="3"/>
        <v>-2.0000000000000462E-2</v>
      </c>
      <c r="G64" s="98">
        <f t="shared" si="2"/>
        <v>99.649122807017534</v>
      </c>
      <c r="H64" s="86">
        <v>0</v>
      </c>
      <c r="I64" s="86">
        <v>0</v>
      </c>
      <c r="J64" s="86">
        <v>2.7</v>
      </c>
      <c r="K64" s="87">
        <v>5.95</v>
      </c>
    </row>
    <row r="65" spans="1:11" ht="63.75" x14ac:dyDescent="0.25">
      <c r="A65" s="79" t="s">
        <v>79</v>
      </c>
      <c r="B65" s="80" t="s">
        <v>80</v>
      </c>
      <c r="C65" s="81">
        <v>1.5</v>
      </c>
      <c r="D65" s="82">
        <v>1.5</v>
      </c>
      <c r="E65" s="99">
        <v>0.48</v>
      </c>
      <c r="F65" s="84">
        <f t="shared" si="3"/>
        <v>-1.02</v>
      </c>
      <c r="G65" s="98">
        <f t="shared" si="2"/>
        <v>32</v>
      </c>
      <c r="H65" s="100">
        <v>0</v>
      </c>
      <c r="I65" s="100">
        <v>0</v>
      </c>
      <c r="J65" s="100">
        <v>0</v>
      </c>
      <c r="K65" s="101">
        <v>3.17</v>
      </c>
    </row>
    <row r="66" spans="1:11" ht="165.75" x14ac:dyDescent="0.25">
      <c r="A66" s="79" t="s">
        <v>81</v>
      </c>
      <c r="B66" s="80" t="s">
        <v>82</v>
      </c>
      <c r="C66" s="81">
        <v>0</v>
      </c>
      <c r="D66" s="82">
        <v>0</v>
      </c>
      <c r="E66" s="99"/>
      <c r="F66" s="84">
        <f t="shared" si="3"/>
        <v>0</v>
      </c>
      <c r="G66" s="98">
        <f t="shared" si="2"/>
        <v>0</v>
      </c>
      <c r="H66" s="100">
        <v>0</v>
      </c>
      <c r="I66" s="100">
        <v>0</v>
      </c>
      <c r="J66" s="100">
        <v>0</v>
      </c>
      <c r="K66" s="101">
        <v>0</v>
      </c>
    </row>
    <row r="67" spans="1:11" ht="89.25" x14ac:dyDescent="0.25">
      <c r="A67" s="79" t="s">
        <v>83</v>
      </c>
      <c r="B67" s="80" t="s">
        <v>84</v>
      </c>
      <c r="C67" s="81">
        <v>0</v>
      </c>
      <c r="D67" s="82">
        <v>19</v>
      </c>
      <c r="E67" s="99"/>
      <c r="F67" s="84">
        <f t="shared" si="3"/>
        <v>-19</v>
      </c>
      <c r="G67" s="98">
        <f t="shared" si="2"/>
        <v>0</v>
      </c>
      <c r="H67" s="100">
        <v>0</v>
      </c>
      <c r="I67" s="100">
        <v>0</v>
      </c>
      <c r="J67" s="100">
        <v>0</v>
      </c>
      <c r="K67" s="101">
        <v>0</v>
      </c>
    </row>
    <row r="68" spans="1:11" ht="102" x14ac:dyDescent="0.25">
      <c r="A68" s="79" t="s">
        <v>85</v>
      </c>
      <c r="B68" s="80" t="s">
        <v>86</v>
      </c>
      <c r="C68" s="81">
        <v>4.3</v>
      </c>
      <c r="D68" s="82">
        <v>4.3</v>
      </c>
      <c r="E68" s="99"/>
      <c r="F68" s="84">
        <f t="shared" si="3"/>
        <v>-4.3</v>
      </c>
      <c r="G68" s="98">
        <f t="shared" si="2"/>
        <v>0</v>
      </c>
      <c r="H68" s="100">
        <v>0</v>
      </c>
      <c r="I68" s="100">
        <v>0</v>
      </c>
      <c r="J68" s="100">
        <v>0</v>
      </c>
      <c r="K68" s="101">
        <v>0</v>
      </c>
    </row>
    <row r="69" spans="1:11" ht="89.25" x14ac:dyDescent="0.25">
      <c r="A69" s="79" t="s">
        <v>87</v>
      </c>
      <c r="B69" s="80" t="s">
        <v>88</v>
      </c>
      <c r="C69" s="81">
        <v>0</v>
      </c>
      <c r="D69" s="82">
        <v>0</v>
      </c>
      <c r="E69" s="99"/>
      <c r="F69" s="84">
        <f t="shared" si="3"/>
        <v>0</v>
      </c>
      <c r="G69" s="98">
        <f t="shared" si="2"/>
        <v>0</v>
      </c>
      <c r="H69" s="100">
        <v>0</v>
      </c>
      <c r="I69" s="100">
        <v>0</v>
      </c>
      <c r="J69" s="100">
        <v>0</v>
      </c>
      <c r="K69" s="101">
        <v>0</v>
      </c>
    </row>
    <row r="70" spans="1:11" ht="76.5" x14ac:dyDescent="0.25">
      <c r="A70" s="102" t="s">
        <v>33</v>
      </c>
      <c r="B70" s="41" t="s">
        <v>89</v>
      </c>
      <c r="C70" s="103">
        <v>100</v>
      </c>
      <c r="D70" s="104">
        <v>100</v>
      </c>
      <c r="E70" s="42"/>
      <c r="F70" s="105">
        <f t="shared" si="3"/>
        <v>-100</v>
      </c>
      <c r="G70" s="98">
        <f t="shared" si="2"/>
        <v>0</v>
      </c>
      <c r="H70" s="106">
        <v>0</v>
      </c>
      <c r="I70" s="106">
        <v>0</v>
      </c>
      <c r="J70" s="106">
        <v>6.3</v>
      </c>
      <c r="K70" s="107">
        <v>7</v>
      </c>
    </row>
    <row r="71" spans="1:11" ht="127.5" x14ac:dyDescent="0.25">
      <c r="A71" s="102" t="s">
        <v>90</v>
      </c>
      <c r="B71" s="41" t="s">
        <v>91</v>
      </c>
      <c r="C71" s="103">
        <f>C72</f>
        <v>0</v>
      </c>
      <c r="D71" s="104">
        <f>D72+D73</f>
        <v>36</v>
      </c>
      <c r="E71" s="42">
        <f>E72</f>
        <v>0</v>
      </c>
      <c r="F71" s="104">
        <f t="shared" si="3"/>
        <v>-36</v>
      </c>
      <c r="G71" s="98">
        <f t="shared" si="2"/>
        <v>0</v>
      </c>
      <c r="H71" s="100">
        <v>0</v>
      </c>
      <c r="I71" s="100">
        <v>0</v>
      </c>
      <c r="J71" s="100">
        <v>0</v>
      </c>
      <c r="K71" s="101">
        <v>0</v>
      </c>
    </row>
    <row r="72" spans="1:11" ht="76.5" x14ac:dyDescent="0.25">
      <c r="A72" s="108" t="s">
        <v>92</v>
      </c>
      <c r="B72" s="109" t="s">
        <v>93</v>
      </c>
      <c r="C72" s="110">
        <v>0</v>
      </c>
      <c r="D72" s="111">
        <v>36</v>
      </c>
      <c r="E72" s="111"/>
      <c r="F72" s="111">
        <f t="shared" si="3"/>
        <v>-36</v>
      </c>
      <c r="G72" s="98">
        <f t="shared" si="2"/>
        <v>0</v>
      </c>
      <c r="H72" s="112">
        <v>0</v>
      </c>
      <c r="I72" s="112">
        <v>0</v>
      </c>
      <c r="J72" s="112">
        <v>0</v>
      </c>
      <c r="K72" s="113">
        <v>0</v>
      </c>
    </row>
    <row r="73" spans="1:11" ht="165.75" x14ac:dyDescent="0.25">
      <c r="A73" s="108" t="s">
        <v>94</v>
      </c>
      <c r="B73" s="109" t="s">
        <v>95</v>
      </c>
      <c r="C73" s="110">
        <v>0</v>
      </c>
      <c r="D73" s="111">
        <v>0</v>
      </c>
      <c r="E73" s="114">
        <v>0</v>
      </c>
      <c r="F73" s="111">
        <f t="shared" si="3"/>
        <v>0</v>
      </c>
      <c r="G73" s="115">
        <f t="shared" si="2"/>
        <v>0</v>
      </c>
      <c r="H73" s="112">
        <v>0</v>
      </c>
      <c r="I73" s="112">
        <v>0</v>
      </c>
      <c r="J73" s="112">
        <v>0</v>
      </c>
      <c r="K73" s="113">
        <v>0</v>
      </c>
    </row>
    <row r="74" spans="1:11" ht="76.5" x14ac:dyDescent="0.25">
      <c r="A74" s="102" t="s">
        <v>96</v>
      </c>
      <c r="B74" s="41" t="s">
        <v>97</v>
      </c>
      <c r="C74" s="103">
        <f>SUM(C75:C80)</f>
        <v>100.6</v>
      </c>
      <c r="D74" s="104">
        <f>SUM(D75:D80)</f>
        <v>95.78</v>
      </c>
      <c r="E74" s="42">
        <f>SUM(E75:E80)</f>
        <v>16.260000000000002</v>
      </c>
      <c r="F74" s="104">
        <f t="shared" si="3"/>
        <v>-79.52</v>
      </c>
      <c r="G74" s="116">
        <f t="shared" si="2"/>
        <v>16.976404259761956</v>
      </c>
      <c r="H74" s="106">
        <f>SUM(H76:H80)</f>
        <v>0</v>
      </c>
      <c r="I74" s="106">
        <f>SUM(I76:I80)</f>
        <v>0</v>
      </c>
      <c r="J74" s="106">
        <f>SUM(J76:J80)</f>
        <v>0</v>
      </c>
      <c r="K74" s="107">
        <f>SUM(K76:K80)</f>
        <v>0</v>
      </c>
    </row>
    <row r="75" spans="1:11" ht="76.5" x14ac:dyDescent="0.25">
      <c r="A75" s="102"/>
      <c r="B75" s="109" t="s">
        <v>98</v>
      </c>
      <c r="C75" s="117">
        <v>0</v>
      </c>
      <c r="D75" s="118">
        <v>0</v>
      </c>
      <c r="E75" s="119">
        <v>0</v>
      </c>
      <c r="F75" s="120">
        <f t="shared" si="3"/>
        <v>0</v>
      </c>
      <c r="G75" s="121">
        <f t="shared" si="2"/>
        <v>0</v>
      </c>
      <c r="H75" s="106"/>
      <c r="I75" s="106"/>
      <c r="J75" s="106"/>
      <c r="K75" s="107"/>
    </row>
    <row r="76" spans="1:11" ht="38.25" x14ac:dyDescent="0.25">
      <c r="A76" s="88"/>
      <c r="B76" s="109" t="s">
        <v>99</v>
      </c>
      <c r="C76" s="110">
        <v>0</v>
      </c>
      <c r="D76" s="111">
        <v>0</v>
      </c>
      <c r="E76" s="114">
        <v>0</v>
      </c>
      <c r="F76" s="111">
        <f t="shared" si="3"/>
        <v>0</v>
      </c>
      <c r="G76" s="115">
        <f t="shared" si="2"/>
        <v>0</v>
      </c>
      <c r="H76" s="112">
        <v>0</v>
      </c>
      <c r="I76" s="112">
        <v>0</v>
      </c>
      <c r="J76" s="112">
        <v>0</v>
      </c>
      <c r="K76" s="113">
        <v>0</v>
      </c>
    </row>
    <row r="77" spans="1:11" ht="51" x14ac:dyDescent="0.25">
      <c r="A77" s="88"/>
      <c r="B77" s="109" t="s">
        <v>100</v>
      </c>
      <c r="C77" s="95">
        <v>83.6</v>
      </c>
      <c r="D77" s="91">
        <v>78.78</v>
      </c>
      <c r="E77" s="56">
        <v>16.260000000000002</v>
      </c>
      <c r="F77" s="91">
        <f t="shared" si="3"/>
        <v>-62.519999999999996</v>
      </c>
      <c r="G77" s="92">
        <f t="shared" si="2"/>
        <v>20.639756283320644</v>
      </c>
      <c r="H77" s="93">
        <v>0</v>
      </c>
      <c r="I77" s="93">
        <v>0</v>
      </c>
      <c r="J77" s="93">
        <v>0</v>
      </c>
      <c r="K77" s="94">
        <v>0</v>
      </c>
    </row>
    <row r="78" spans="1:11" ht="140.25" x14ac:dyDescent="0.25">
      <c r="A78" s="88"/>
      <c r="B78" s="109" t="s">
        <v>101</v>
      </c>
      <c r="C78" s="95">
        <v>5</v>
      </c>
      <c r="D78" s="91">
        <v>5</v>
      </c>
      <c r="E78" s="56"/>
      <c r="F78" s="91">
        <f t="shared" si="3"/>
        <v>-5</v>
      </c>
      <c r="G78" s="92">
        <f t="shared" si="2"/>
        <v>0</v>
      </c>
      <c r="H78" s="93">
        <v>0</v>
      </c>
      <c r="I78" s="93">
        <v>0</v>
      </c>
      <c r="J78" s="93">
        <v>0</v>
      </c>
      <c r="K78" s="94">
        <v>0</v>
      </c>
    </row>
    <row r="79" spans="1:11" ht="140.25" x14ac:dyDescent="0.25">
      <c r="A79" s="88"/>
      <c r="B79" s="109" t="s">
        <v>102</v>
      </c>
      <c r="C79" s="95">
        <v>12</v>
      </c>
      <c r="D79" s="91">
        <v>12</v>
      </c>
      <c r="E79" s="56"/>
      <c r="F79" s="91">
        <f t="shared" si="3"/>
        <v>-12</v>
      </c>
      <c r="G79" s="92">
        <f t="shared" si="2"/>
        <v>0</v>
      </c>
      <c r="H79" s="93">
        <v>0</v>
      </c>
      <c r="I79" s="93">
        <v>0</v>
      </c>
      <c r="J79" s="93">
        <v>0</v>
      </c>
      <c r="K79" s="94">
        <v>0</v>
      </c>
    </row>
    <row r="80" spans="1:11" ht="102" x14ac:dyDescent="0.25">
      <c r="A80" s="88" t="s">
        <v>103</v>
      </c>
      <c r="B80" s="109" t="s">
        <v>104</v>
      </c>
      <c r="C80" s="95">
        <v>0</v>
      </c>
      <c r="D80" s="91">
        <v>0</v>
      </c>
      <c r="E80" s="56">
        <v>0</v>
      </c>
      <c r="F80" s="91">
        <f t="shared" si="3"/>
        <v>0</v>
      </c>
      <c r="G80" s="92">
        <f t="shared" si="2"/>
        <v>0</v>
      </c>
      <c r="H80" s="93">
        <v>0</v>
      </c>
      <c r="I80" s="93">
        <v>0</v>
      </c>
      <c r="J80" s="93">
        <v>0</v>
      </c>
      <c r="K80" s="94">
        <v>0</v>
      </c>
    </row>
    <row r="81" spans="1:11" ht="38.25" x14ac:dyDescent="0.25">
      <c r="A81" s="102" t="s">
        <v>105</v>
      </c>
      <c r="B81" s="41" t="s">
        <v>106</v>
      </c>
      <c r="C81" s="103">
        <f>C82+C83</f>
        <v>242.6</v>
      </c>
      <c r="D81" s="104">
        <f>D82+D83</f>
        <v>232.79999999999998</v>
      </c>
      <c r="E81" s="42">
        <f>E82+E83</f>
        <v>16.5</v>
      </c>
      <c r="F81" s="103">
        <f t="shared" si="3"/>
        <v>-216.29999999999998</v>
      </c>
      <c r="G81" s="116">
        <f t="shared" si="2"/>
        <v>7.0876288659793829</v>
      </c>
      <c r="H81" s="106">
        <f>H82+H83</f>
        <v>13.04</v>
      </c>
      <c r="I81" s="106">
        <f>I82+I83</f>
        <v>0</v>
      </c>
      <c r="J81" s="106">
        <f>J82+J83</f>
        <v>0</v>
      </c>
      <c r="K81" s="107">
        <f>K82+K83</f>
        <v>0</v>
      </c>
    </row>
    <row r="82" spans="1:11" ht="51" x14ac:dyDescent="0.25">
      <c r="A82" s="102" t="s">
        <v>107</v>
      </c>
      <c r="B82" s="41" t="s">
        <v>108</v>
      </c>
      <c r="C82" s="81">
        <v>0</v>
      </c>
      <c r="D82" s="82">
        <v>0</v>
      </c>
      <c r="E82" s="99">
        <v>0</v>
      </c>
      <c r="F82" s="82">
        <f t="shared" si="3"/>
        <v>0</v>
      </c>
      <c r="G82" s="116">
        <f t="shared" si="2"/>
        <v>0</v>
      </c>
      <c r="H82" s="100">
        <v>0</v>
      </c>
      <c r="I82" s="100">
        <v>0</v>
      </c>
      <c r="J82" s="100">
        <v>0</v>
      </c>
      <c r="K82" s="101">
        <v>0</v>
      </c>
    </row>
    <row r="83" spans="1:11" ht="51" x14ac:dyDescent="0.25">
      <c r="A83" s="102" t="s">
        <v>109</v>
      </c>
      <c r="B83" s="41" t="s">
        <v>110</v>
      </c>
      <c r="C83" s="81">
        <f>SUM(C84:C89)</f>
        <v>242.6</v>
      </c>
      <c r="D83" s="82">
        <f>SUM(D84:D89)</f>
        <v>232.79999999999998</v>
      </c>
      <c r="E83" s="99">
        <f>SUM(E84:E89)</f>
        <v>16.5</v>
      </c>
      <c r="F83" s="82">
        <f t="shared" si="3"/>
        <v>-216.29999999999998</v>
      </c>
      <c r="G83" s="85">
        <f t="shared" si="2"/>
        <v>7.0876288659793829</v>
      </c>
      <c r="H83" s="100">
        <f>SUM(H84:H89)</f>
        <v>13.04</v>
      </c>
      <c r="I83" s="100">
        <f>SUM(I84:I89)</f>
        <v>0</v>
      </c>
      <c r="J83" s="100">
        <f>SUM(J84:J89)</f>
        <v>0</v>
      </c>
      <c r="K83" s="101">
        <f>SUM(K84:K89)</f>
        <v>0</v>
      </c>
    </row>
    <row r="84" spans="1:11" ht="76.5" x14ac:dyDescent="0.25">
      <c r="A84" s="27"/>
      <c r="B84" s="35" t="s">
        <v>111</v>
      </c>
      <c r="C84" s="95">
        <v>139.6</v>
      </c>
      <c r="D84" s="91">
        <v>111.2</v>
      </c>
      <c r="E84" s="56">
        <v>16.5</v>
      </c>
      <c r="F84" s="91">
        <f t="shared" si="3"/>
        <v>-94.7</v>
      </c>
      <c r="G84" s="92">
        <f t="shared" si="2"/>
        <v>14.838129496402876</v>
      </c>
      <c r="H84" s="93">
        <v>13.04</v>
      </c>
      <c r="I84" s="93">
        <v>0</v>
      </c>
      <c r="J84" s="93">
        <v>0</v>
      </c>
      <c r="K84" s="94">
        <v>0</v>
      </c>
    </row>
    <row r="85" spans="1:11" ht="89.25" x14ac:dyDescent="0.25">
      <c r="A85" s="27"/>
      <c r="B85" s="35" t="s">
        <v>112</v>
      </c>
      <c r="C85" s="95">
        <v>22</v>
      </c>
      <c r="D85" s="91">
        <v>22</v>
      </c>
      <c r="E85" s="56"/>
      <c r="F85" s="91">
        <f t="shared" si="3"/>
        <v>-22</v>
      </c>
      <c r="G85" s="92">
        <f t="shared" si="2"/>
        <v>0</v>
      </c>
      <c r="H85" s="93">
        <v>0</v>
      </c>
      <c r="I85" s="93">
        <v>0</v>
      </c>
      <c r="J85" s="93">
        <v>0</v>
      </c>
      <c r="K85" s="94">
        <v>0</v>
      </c>
    </row>
    <row r="86" spans="1:11" ht="25.5" x14ac:dyDescent="0.25">
      <c r="A86" s="27"/>
      <c r="B86" s="35" t="s">
        <v>113</v>
      </c>
      <c r="C86" s="95">
        <v>0</v>
      </c>
      <c r="D86" s="91">
        <v>16.260000000000002</v>
      </c>
      <c r="E86" s="56"/>
      <c r="F86" s="91">
        <f t="shared" si="3"/>
        <v>-16.260000000000002</v>
      </c>
      <c r="G86" s="92">
        <f t="shared" si="2"/>
        <v>0</v>
      </c>
      <c r="H86" s="93">
        <v>0</v>
      </c>
      <c r="I86" s="93">
        <v>0</v>
      </c>
      <c r="J86" s="93">
        <v>0</v>
      </c>
      <c r="K86" s="94">
        <v>0</v>
      </c>
    </row>
    <row r="87" spans="1:11" ht="51" x14ac:dyDescent="0.25">
      <c r="A87" s="27"/>
      <c r="B87" s="35" t="s">
        <v>114</v>
      </c>
      <c r="C87" s="95">
        <v>60</v>
      </c>
      <c r="D87" s="91">
        <v>60</v>
      </c>
      <c r="E87" s="56"/>
      <c r="F87" s="91">
        <f t="shared" si="3"/>
        <v>-60</v>
      </c>
      <c r="G87" s="92">
        <f t="shared" si="2"/>
        <v>0</v>
      </c>
      <c r="H87" s="93">
        <v>0</v>
      </c>
      <c r="I87" s="93">
        <v>0</v>
      </c>
      <c r="J87" s="93">
        <v>0</v>
      </c>
      <c r="K87" s="94">
        <v>0</v>
      </c>
    </row>
    <row r="88" spans="1:11" ht="89.25" x14ac:dyDescent="0.25">
      <c r="A88" s="27"/>
      <c r="B88" s="35" t="s">
        <v>115</v>
      </c>
      <c r="C88" s="95">
        <v>21</v>
      </c>
      <c r="D88" s="91">
        <v>23.34</v>
      </c>
      <c r="E88" s="56"/>
      <c r="F88" s="91">
        <f t="shared" si="3"/>
        <v>-23.34</v>
      </c>
      <c r="G88" s="92">
        <f t="shared" si="2"/>
        <v>0</v>
      </c>
      <c r="H88" s="93">
        <v>0</v>
      </c>
      <c r="I88" s="93">
        <v>0</v>
      </c>
      <c r="J88" s="93">
        <v>0</v>
      </c>
      <c r="K88" s="94">
        <v>0</v>
      </c>
    </row>
    <row r="89" spans="1:11" ht="102" x14ac:dyDescent="0.25">
      <c r="A89" s="97"/>
      <c r="B89" s="35" t="s">
        <v>116</v>
      </c>
      <c r="C89" s="122">
        <v>0</v>
      </c>
      <c r="D89" s="123">
        <v>0</v>
      </c>
      <c r="E89" s="122">
        <v>0</v>
      </c>
      <c r="F89" s="123">
        <f t="shared" si="3"/>
        <v>0</v>
      </c>
      <c r="G89" s="124">
        <f t="shared" si="2"/>
        <v>0</v>
      </c>
      <c r="H89" s="93">
        <v>0</v>
      </c>
      <c r="I89" s="93">
        <v>0</v>
      </c>
      <c r="J89" s="93">
        <v>0</v>
      </c>
      <c r="K89" s="94">
        <v>0</v>
      </c>
    </row>
    <row r="90" spans="1:11" ht="140.25" x14ac:dyDescent="0.25">
      <c r="A90" s="102" t="s">
        <v>117</v>
      </c>
      <c r="B90" s="41" t="s">
        <v>118</v>
      </c>
      <c r="C90" s="96">
        <v>0</v>
      </c>
      <c r="D90" s="84">
        <v>0</v>
      </c>
      <c r="E90" s="96">
        <v>0</v>
      </c>
      <c r="F90" s="125">
        <f t="shared" si="3"/>
        <v>0</v>
      </c>
      <c r="G90" s="126">
        <f t="shared" si="2"/>
        <v>0</v>
      </c>
      <c r="H90" s="86">
        <v>0</v>
      </c>
      <c r="I90" s="86">
        <v>0</v>
      </c>
      <c r="J90" s="86">
        <v>0</v>
      </c>
      <c r="K90" s="87">
        <v>0</v>
      </c>
    </row>
    <row r="91" spans="1:11" ht="51" x14ac:dyDescent="0.25">
      <c r="A91" s="102" t="s">
        <v>119</v>
      </c>
      <c r="B91" s="41" t="s">
        <v>120</v>
      </c>
      <c r="C91" s="127">
        <v>0</v>
      </c>
      <c r="D91" s="128">
        <v>0</v>
      </c>
      <c r="E91" s="127"/>
      <c r="F91" s="125">
        <f t="shared" si="3"/>
        <v>0</v>
      </c>
      <c r="G91" s="126">
        <f t="shared" si="2"/>
        <v>0</v>
      </c>
      <c r="H91" s="129">
        <v>0</v>
      </c>
      <c r="I91" s="129">
        <v>0</v>
      </c>
      <c r="J91" s="129">
        <v>0</v>
      </c>
      <c r="K91" s="130">
        <v>0</v>
      </c>
    </row>
    <row r="92" spans="1:11" ht="63.75" x14ac:dyDescent="0.25">
      <c r="A92" s="102" t="s">
        <v>121</v>
      </c>
      <c r="B92" s="41" t="s">
        <v>122</v>
      </c>
      <c r="C92" s="131">
        <v>0</v>
      </c>
      <c r="D92" s="132">
        <v>0</v>
      </c>
      <c r="E92" s="131">
        <v>0</v>
      </c>
      <c r="F92" s="125">
        <f t="shared" si="3"/>
        <v>0</v>
      </c>
      <c r="G92" s="126">
        <f t="shared" si="2"/>
        <v>0</v>
      </c>
      <c r="H92" s="86">
        <v>0</v>
      </c>
      <c r="I92" s="86">
        <v>0</v>
      </c>
      <c r="J92" s="86">
        <v>0</v>
      </c>
      <c r="K92" s="87">
        <v>0</v>
      </c>
    </row>
    <row r="93" spans="1:11" ht="51" x14ac:dyDescent="0.25">
      <c r="A93" s="102" t="s">
        <v>123</v>
      </c>
      <c r="B93" s="41" t="s">
        <v>124</v>
      </c>
      <c r="C93" s="131">
        <v>0</v>
      </c>
      <c r="D93" s="132">
        <v>0</v>
      </c>
      <c r="E93" s="131">
        <v>0</v>
      </c>
      <c r="F93" s="125">
        <f t="shared" si="3"/>
        <v>0</v>
      </c>
      <c r="G93" s="126">
        <f t="shared" si="2"/>
        <v>0</v>
      </c>
      <c r="H93" s="86">
        <v>0</v>
      </c>
      <c r="I93" s="86">
        <v>0</v>
      </c>
      <c r="J93" s="86">
        <v>0</v>
      </c>
      <c r="K93" s="87">
        <v>0</v>
      </c>
    </row>
    <row r="94" spans="1:11" ht="77.25" x14ac:dyDescent="0.25">
      <c r="A94" s="133" t="s">
        <v>125</v>
      </c>
      <c r="B94" s="134" t="s">
        <v>126</v>
      </c>
      <c r="C94" s="131">
        <v>0</v>
      </c>
      <c r="D94" s="132">
        <v>0</v>
      </c>
      <c r="E94" s="131">
        <v>0</v>
      </c>
      <c r="F94" s="125">
        <f t="shared" si="3"/>
        <v>0</v>
      </c>
      <c r="G94" s="126">
        <f t="shared" si="2"/>
        <v>0</v>
      </c>
      <c r="H94" s="86">
        <v>0</v>
      </c>
      <c r="I94" s="86">
        <v>0</v>
      </c>
      <c r="J94" s="86">
        <v>0</v>
      </c>
      <c r="K94" s="87">
        <v>0</v>
      </c>
    </row>
    <row r="95" spans="1:11" ht="65.25" thickBot="1" x14ac:dyDescent="0.3">
      <c r="A95" s="135" t="s">
        <v>127</v>
      </c>
      <c r="B95" s="134" t="s">
        <v>128</v>
      </c>
      <c r="C95" s="131">
        <v>0</v>
      </c>
      <c r="D95" s="132">
        <v>0</v>
      </c>
      <c r="E95" s="131">
        <v>0</v>
      </c>
      <c r="F95" s="125">
        <f t="shared" si="3"/>
        <v>0</v>
      </c>
      <c r="G95" s="126">
        <f t="shared" si="2"/>
        <v>0</v>
      </c>
      <c r="H95" s="136">
        <v>0</v>
      </c>
      <c r="I95" s="136">
        <v>0</v>
      </c>
      <c r="J95" s="136">
        <v>0</v>
      </c>
      <c r="K95" s="137">
        <v>0</v>
      </c>
    </row>
    <row r="96" spans="1:11" ht="39.75" thickBot="1" x14ac:dyDescent="0.3">
      <c r="A96" s="138"/>
      <c r="B96" s="64" t="s">
        <v>129</v>
      </c>
      <c r="C96" s="139">
        <f>C34+C70+C71+C74+C81+C90+C91+C92+C93+C94+C95</f>
        <v>1578.9999999999998</v>
      </c>
      <c r="D96" s="140">
        <f>D34+D70+D71+D74+D81+D90+D91+D92+D93+D94+D95</f>
        <v>1581.3600000000001</v>
      </c>
      <c r="E96" s="139">
        <f>E34+E70+E71+E74+E81+E90+E91+E92+E93+E94+E95</f>
        <v>183.46999999999997</v>
      </c>
      <c r="F96" s="140">
        <f t="shared" si="3"/>
        <v>-1397.89</v>
      </c>
      <c r="G96" s="141">
        <f t="shared" si="2"/>
        <v>11.60203875145444</v>
      </c>
      <c r="H96" s="139">
        <f>H34+H70+H71+H74+H81+H90+H91+H92+H93+H94+H95</f>
        <v>32.839999999999996</v>
      </c>
      <c r="I96" s="140">
        <f>I34+I70+I71+I74+I81+I90+I91+I92+I93+I94+I95</f>
        <v>0</v>
      </c>
      <c r="J96" s="140">
        <f>J34+J70+J71+J74+J81+J90+J91+J92+J93+J94+J95</f>
        <v>69.88000000000001</v>
      </c>
      <c r="K96" s="140">
        <f>K34+K70+K71+K74+K81+K90+K91+K92+K93+K94+K95</f>
        <v>95.43</v>
      </c>
    </row>
    <row r="97" spans="1:11" ht="15.75" thickBot="1" x14ac:dyDescent="0.3">
      <c r="A97" s="142"/>
      <c r="B97" s="143" t="s">
        <v>130</v>
      </c>
      <c r="C97" s="144">
        <f>C32-C96</f>
        <v>0</v>
      </c>
      <c r="D97" s="145">
        <f>D32-D96</f>
        <v>-2.0000000000209184E-2</v>
      </c>
      <c r="E97" s="144">
        <f>E32-E96</f>
        <v>231.24000000000007</v>
      </c>
      <c r="F97" s="140"/>
      <c r="G97" s="141"/>
      <c r="H97" s="144">
        <f>H32-H96</f>
        <v>95.16</v>
      </c>
      <c r="I97" s="145">
        <f>I32-I96</f>
        <v>0</v>
      </c>
      <c r="J97" s="145">
        <f>J32-J96</f>
        <v>81.144999999999996</v>
      </c>
      <c r="K97" s="145">
        <f>K32-K96</f>
        <v>32.569999999999993</v>
      </c>
    </row>
  </sheetData>
  <mergeCells count="15">
    <mergeCell ref="H6:H7"/>
    <mergeCell ref="I6:I7"/>
    <mergeCell ref="J6:J7"/>
    <mergeCell ref="K6:K7"/>
    <mergeCell ref="A8:K8"/>
    <mergeCell ref="A33:K33"/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2021-03-10T07:06:29Z</dcterms:modified>
</cp:coreProperties>
</file>